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石巻市立病院 (新)" sheetId="5" r:id="rId1"/>
    <sheet name="石巻市立病院（旧）" sheetId="1" r:id="rId2"/>
    <sheet name="牡鹿病院" sheetId="6" r:id="rId3"/>
  </sheets>
  <definedNames>
    <definedName name="_xlnm.Print_Area" localSheetId="0">'石巻市立病院 (新)'!$A$1:$M$24</definedName>
  </definedNames>
  <calcPr calcId="162913"/>
</workbook>
</file>

<file path=xl/calcChain.xml><?xml version="1.0" encoding="utf-8"?>
<calcChain xmlns="http://schemas.openxmlformats.org/spreadsheetml/2006/main">
  <c r="C39" i="6" l="1"/>
  <c r="G39" i="6" s="1"/>
  <c r="C20" i="6" l="1"/>
  <c r="G20" i="6" s="1"/>
  <c r="C20" i="5" l="1"/>
  <c r="M20" i="5" s="1"/>
  <c r="M13" i="5"/>
  <c r="C13" i="5"/>
  <c r="M12" i="5"/>
  <c r="C12" i="5"/>
  <c r="C38" i="6" l="1"/>
  <c r="G38" i="6" s="1"/>
  <c r="C40" i="6"/>
  <c r="G40" i="6" s="1"/>
  <c r="C19" i="6"/>
  <c r="G19" i="6" s="1"/>
  <c r="C21" i="6"/>
  <c r="G21" i="6" s="1"/>
  <c r="C11" i="5"/>
  <c r="M11" i="5" s="1"/>
  <c r="C19" i="5"/>
  <c r="C21" i="5"/>
  <c r="M21" i="5" s="1"/>
  <c r="C18" i="5" l="1"/>
  <c r="C10" i="5"/>
  <c r="M10" i="5" s="1"/>
  <c r="C37" i="6" l="1"/>
  <c r="G37" i="6" s="1"/>
  <c r="C18" i="6"/>
  <c r="G18" i="6" s="1"/>
  <c r="C35" i="6" l="1"/>
  <c r="G35" i="6" s="1"/>
  <c r="C16" i="6"/>
  <c r="G16" i="6" s="1"/>
  <c r="C16" i="5"/>
  <c r="M16" i="5" s="1"/>
  <c r="C9" i="5"/>
  <c r="M9" i="5" s="1"/>
  <c r="C8" i="5"/>
  <c r="M8" i="5" s="1"/>
  <c r="C3" i="6" l="1"/>
  <c r="G3" i="6"/>
  <c r="C4" i="6"/>
  <c r="G4" i="6" s="1"/>
  <c r="C5" i="6"/>
  <c r="G5" i="6"/>
  <c r="C6" i="6"/>
  <c r="G6" i="6" s="1"/>
  <c r="C7" i="6"/>
  <c r="G7" i="6"/>
  <c r="C8" i="6"/>
  <c r="G8" i="6" s="1"/>
  <c r="C9" i="6"/>
  <c r="G9" i="6"/>
  <c r="C10" i="6"/>
  <c r="G10" i="6" s="1"/>
  <c r="C11" i="6"/>
  <c r="G11" i="6"/>
  <c r="C12" i="6"/>
  <c r="G12" i="6" s="1"/>
  <c r="C13" i="6"/>
  <c r="G13" i="6"/>
  <c r="C14" i="6"/>
  <c r="G14" i="6" s="1"/>
  <c r="C15" i="6"/>
  <c r="G15" i="6"/>
  <c r="C17" i="6"/>
  <c r="G17" i="6" s="1"/>
  <c r="C22" i="6"/>
  <c r="G22" i="6"/>
  <c r="C23" i="6"/>
  <c r="G23" i="6" s="1"/>
  <c r="C24" i="6"/>
  <c r="G24" i="6"/>
  <c r="C25" i="6"/>
  <c r="G25" i="6" s="1"/>
  <c r="C26" i="6"/>
  <c r="G26" i="6"/>
  <c r="C27" i="6"/>
  <c r="G27" i="6" s="1"/>
  <c r="C28" i="6"/>
  <c r="G28" i="6"/>
  <c r="C29" i="6"/>
  <c r="G29" i="6" s="1"/>
  <c r="C30" i="6"/>
  <c r="G30" i="6"/>
  <c r="C31" i="6"/>
  <c r="G31" i="6" s="1"/>
  <c r="C32" i="6"/>
  <c r="G32" i="6"/>
  <c r="C33" i="6"/>
  <c r="G33" i="6" s="1"/>
  <c r="C34" i="6"/>
  <c r="G34" i="6"/>
  <c r="C36" i="6"/>
  <c r="G36" i="6" s="1"/>
  <c r="C17" i="5" l="1"/>
  <c r="M17" i="5" s="1"/>
  <c r="C6" i="5" l="1"/>
  <c r="M6" i="5" s="1"/>
  <c r="C7" i="5"/>
  <c r="M7" i="5" s="1"/>
  <c r="C14" i="5"/>
  <c r="C15" i="5" l="1"/>
  <c r="M15" i="5" s="1"/>
  <c r="M14" i="5" l="1"/>
  <c r="C14" i="1" l="1"/>
  <c r="R14" i="1" s="1"/>
  <c r="C8" i="1"/>
  <c r="R8" i="1" s="1"/>
  <c r="C15" i="1"/>
  <c r="R15" i="1" s="1"/>
  <c r="C9" i="1"/>
  <c r="R9" i="1" s="1"/>
  <c r="C13" i="1"/>
  <c r="R13" i="1"/>
  <c r="C7" i="1"/>
  <c r="R7" i="1" s="1"/>
  <c r="C4" i="1"/>
  <c r="R4" i="1"/>
  <c r="C5" i="1"/>
  <c r="R5" i="1" s="1"/>
  <c r="C6" i="1"/>
  <c r="R6" i="1" s="1"/>
  <c r="C10" i="1"/>
  <c r="R10" i="1" s="1"/>
  <c r="C11" i="1"/>
  <c r="R11" i="1"/>
  <c r="C12" i="1"/>
  <c r="R12" i="1" s="1"/>
</calcChain>
</file>

<file path=xl/sharedStrings.xml><?xml version="1.0" encoding="utf-8"?>
<sst xmlns="http://schemas.openxmlformats.org/spreadsheetml/2006/main" count="123" uniqueCount="59">
  <si>
    <t>３．市立病院の概況</t>
    <rPh sb="2" eb="4">
      <t>シリツ</t>
    </rPh>
    <rPh sb="4" eb="6">
      <t>ビョウイン</t>
    </rPh>
    <rPh sb="7" eb="9">
      <t>ガイキョウ</t>
    </rPh>
    <phoneticPr fontId="1"/>
  </si>
  <si>
    <t>（2）各科別患者数</t>
    <rPh sb="3" eb="4">
      <t>カク</t>
    </rPh>
    <rPh sb="4" eb="5">
      <t>カ</t>
    </rPh>
    <rPh sb="5" eb="6">
      <t>ベツ</t>
    </rPh>
    <rPh sb="6" eb="8">
      <t>カンジャ</t>
    </rPh>
    <rPh sb="8" eb="9">
      <t>スウ</t>
    </rPh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</si>
  <si>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</si>
  <si>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</si>
  <si>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総数</t>
    <rPh sb="0" eb="2">
      <t>ソウスウ</t>
    </rPh>
    <phoneticPr fontId="1"/>
  </si>
  <si>
    <t>内科</t>
    <rPh sb="0" eb="2">
      <t>ナイカ</t>
    </rPh>
    <phoneticPr fontId="1"/>
  </si>
  <si>
    <t>消化器科</t>
    <rPh sb="0" eb="3">
      <t>ショウカキ</t>
    </rPh>
    <rPh sb="3" eb="4">
      <t>カ</t>
    </rPh>
    <phoneticPr fontId="1"/>
  </si>
  <si>
    <t>呼吸器科</t>
    <rPh sb="0" eb="3">
      <t>コキュウキ</t>
    </rPh>
    <rPh sb="3" eb="4">
      <t>カ</t>
    </rPh>
    <phoneticPr fontId="1"/>
  </si>
  <si>
    <t>循環器科</t>
    <rPh sb="0" eb="3">
      <t>ジュンカンキ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</si>
  <si>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</si>
  <si>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</si>
  <si>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婦人科</t>
    <rPh sb="0" eb="3">
      <t>フジンカ</t>
    </rPh>
    <phoneticPr fontId="1"/>
  </si>
  <si>
    <t>小児科</t>
    <rPh sb="0" eb="3">
      <t>ショウニカ</t>
    </rPh>
    <phoneticPr fontId="1"/>
  </si>
  <si>
    <t>皮膚科</t>
    <rPh sb="0" eb="2">
      <t>ヒフ</t>
    </rPh>
    <rPh sb="2" eb="3">
      <t>カ</t>
    </rPh>
    <phoneticPr fontId="1"/>
  </si>
  <si>
    <t>眼科</t>
    <rPh sb="0" eb="2">
      <t>ガンカ</t>
    </rPh>
    <phoneticPr fontId="1"/>
  </si>
  <si>
    <t>耳鼻
咽喉科</t>
    <rPh sb="0" eb="2">
      <t>ジビ</t>
    </rPh>
    <rPh sb="3" eb="5">
      <t>インコウ</t>
    </rPh>
    <rPh sb="5" eb="6">
      <t>カ</t>
    </rPh>
    <phoneticPr fontId="1"/>
  </si>
  <si>
    <t>放射線科</t>
    <rPh sb="0" eb="3">
      <t>ホウシャセン</t>
    </rPh>
    <rPh sb="3" eb="4">
      <t>カ</t>
    </rPh>
    <phoneticPr fontId="1"/>
  </si>
  <si>
    <t>麻酔科</t>
    <rPh sb="0" eb="2">
      <t>マスイ</t>
    </rPh>
    <rPh sb="2" eb="3">
      <t>カ</t>
    </rPh>
    <phoneticPr fontId="1"/>
  </si>
  <si>
    <t>リハビリ
テーション科</t>
    <rPh sb="10" eb="11">
      <t>カ</t>
    </rPh>
    <phoneticPr fontId="1"/>
  </si>
  <si>
    <t>１日平均
患者数</t>
    <rPh sb="1" eb="2">
      <t>ニチ</t>
    </rPh>
    <rPh sb="2" eb="4">
      <t>ヘイキン</t>
    </rPh>
    <rPh sb="5" eb="7">
      <t>カンジャ</t>
    </rPh>
    <rPh sb="7" eb="8">
      <t>スウ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</si>
  <si>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</si>
  <si>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</si>
  <si>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（単位：人）</t>
    <rPh sb="1" eb="3">
      <t>タンイ</t>
    </rPh>
    <rPh sb="4" eb="5">
      <t>ニン</t>
    </rPh>
    <phoneticPr fontId="1"/>
  </si>
  <si>
    <t>歯科</t>
    <rPh sb="0" eb="2">
      <t>シカ</t>
    </rPh>
    <phoneticPr fontId="1"/>
  </si>
  <si>
    <t>資料：病院管理課</t>
    <phoneticPr fontId="1"/>
  </si>
  <si>
    <t>放射線
診断科</t>
    <rPh sb="0" eb="3">
      <t>ホウシャセン</t>
    </rPh>
    <rPh sb="4" eb="6">
      <t>シンダン</t>
    </rPh>
    <rPh sb="6" eb="7">
      <t>カ</t>
    </rPh>
    <phoneticPr fontId="1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</si>
  <si>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平成28年9月1日から診療を開始したため、平成28年度の診療日数は入院が212日、外来が140日</t>
    </r>
    <rPh sb="1" eb="3">
      <t>ヘイセイ</t>
    </rPh>
    <rPh sb="5" eb="6">
      <t>ネン</t>
    </rPh>
    <rPh sb="7" eb="8">
      <t>ツキ</t>
    </rPh>
    <rPh sb="9" eb="10">
      <t>ヒ</t>
    </rPh>
    <rPh sb="12" eb="14">
      <t>シンリョウ</t>
    </rPh>
    <rPh sb="15" eb="17">
      <t>カイシ</t>
    </rPh>
    <rPh sb="22" eb="24">
      <t>ヘイセイ</t>
    </rPh>
    <rPh sb="26" eb="28">
      <t>ネンド</t>
    </rPh>
    <rPh sb="29" eb="31">
      <t>シンリョウ</t>
    </rPh>
    <rPh sb="31" eb="33">
      <t>ニッスウ</t>
    </rPh>
    <rPh sb="42" eb="44">
      <t>ガイライ</t>
    </rPh>
    <rPh sb="48" eb="49">
      <t>ヒ</t>
    </rPh>
    <phoneticPr fontId="1"/>
  </si>
  <si>
    <t>　③ 石巻市立牡鹿病院</t>
    <rPh sb="3" eb="5">
      <t>イシノマキ</t>
    </rPh>
    <rPh sb="5" eb="6">
      <t>シ</t>
    </rPh>
    <rPh sb="6" eb="7">
      <t>リツ</t>
    </rPh>
    <rPh sb="7" eb="9">
      <t>オシカ</t>
    </rPh>
    <rPh sb="9" eb="11">
      <t>ビョウイン</t>
    </rPh>
    <phoneticPr fontId="1"/>
  </si>
  <si>
    <t>　　①（新） 石巻市立病院【病床数180床】</t>
    <rPh sb="4" eb="5">
      <t>シン</t>
    </rPh>
    <rPh sb="7" eb="9">
      <t>イシノマキ</t>
    </rPh>
    <rPh sb="9" eb="10">
      <t>シ</t>
    </rPh>
    <rPh sb="10" eb="11">
      <t>リツ</t>
    </rPh>
    <rPh sb="11" eb="13">
      <t>ビョウイン</t>
    </rPh>
    <rPh sb="14" eb="17">
      <t>ビョウショウスウ</t>
    </rPh>
    <rPh sb="20" eb="21">
      <t>トコ</t>
    </rPh>
    <phoneticPr fontId="1"/>
  </si>
  <si>
    <t>　　②（旧）石巻市立病院【病床数206床】</t>
    <rPh sb="4" eb="5">
      <t>キュウ</t>
    </rPh>
    <rPh sb="6" eb="8">
      <t>イシノマキ</t>
    </rPh>
    <rPh sb="8" eb="9">
      <t>シ</t>
    </rPh>
    <rPh sb="9" eb="10">
      <t>リツ</t>
    </rPh>
    <rPh sb="10" eb="12">
      <t>ビョウイン</t>
    </rPh>
    <rPh sb="13" eb="16">
      <t>ビョウショウスウ</t>
    </rPh>
    <rPh sb="19" eb="20">
      <t>トコ</t>
    </rPh>
    <phoneticPr fontId="1"/>
  </si>
  <si>
    <t>皮膚科</t>
    <rPh sb="0" eb="3">
      <t>ヒフカ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</si>
  <si>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</si>
  <si>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</si>
  <si>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平成30年5月に眼科と耳鼻咽喉科、10月に皮膚科の診療を開始した。</t>
    </r>
    <rPh sb="1" eb="3">
      <t>ヘイセイ</t>
    </rPh>
    <rPh sb="5" eb="6">
      <t>ネン</t>
    </rPh>
    <rPh sb="7" eb="8">
      <t>ガツ</t>
    </rPh>
    <rPh sb="9" eb="11">
      <t>ガンカ</t>
    </rPh>
    <rPh sb="12" eb="14">
      <t>ジビ</t>
    </rPh>
    <rPh sb="14" eb="16">
      <t>インコウ</t>
    </rPh>
    <rPh sb="16" eb="17">
      <t>カ</t>
    </rPh>
    <rPh sb="20" eb="21">
      <t>ガツ</t>
    </rPh>
    <rPh sb="22" eb="25">
      <t>ヒフカ</t>
    </rPh>
    <rPh sb="26" eb="28">
      <t>シンリョウ</t>
    </rPh>
    <rPh sb="29" eb="31">
      <t>カイシ</t>
    </rPh>
    <phoneticPr fontId="1"/>
  </si>
  <si>
    <t>資料：病院管理課</t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</si>
  <si>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</si>
  <si>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</si>
  <si>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</si>
  <si>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</si>
  <si>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</si>
  <si>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</si>
  <si>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</si>
  <si>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</si>
  <si>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</si>
  <si>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</si>
  <si>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</si>
  <si>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</si>
  <si>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</si>
  <si>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</si>
  <si>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</si>
  <si>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令和２</t>
    <rPh sb="0" eb="2">
      <t>レイワ</t>
    </rPh>
    <phoneticPr fontId="1"/>
  </si>
  <si>
    <t>令和2</t>
    <rPh sb="0" eb="2">
      <t>レイワ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</si>
  <si>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</si>
  <si>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</si>
  <si>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資料：病院管理課</t>
    <rPh sb="5" eb="7">
      <t>カンリ</t>
    </rPh>
    <rPh sb="7" eb="8">
      <t>カ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</si>
  <si>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</si>
  <si>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</si>
  <si>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</si>
  <si>
    <t>令和５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</si>
</sst>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);[Red]\(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2" borderId="9" xfId="0" applyFill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0" xfId="0" applyFont="1">
      <alignment vertical="center"/>
    </xf>
    <xf numFmtId="0" fontId="0" fillId="2" borderId="13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2" borderId="19" xfId="0" applyFill="1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Border="1">
      <alignment vertical="center"/>
    </xf>
    <xf numFmtId="177" fontId="0" fillId="0" borderId="2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2" borderId="21" xfId="0" applyFill="1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18" xfId="0" applyNumberFormat="1" applyFon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2" borderId="25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M25"/>
  <sheetViews>
    <sheetView tabSelected="1" view="pageBreakPreview" zoomScaleNormal="80" zoomScaleSheetLayoutView="100" workbookViewId="0">
      <selection activeCell="M21" sqref="M21"/>
    </sheetView>
  </sheetViews>
  <sheetFormatPr defaultRowHeight="20.25" customHeight="1" x14ac:dyDescent="0.15"/>
  <cols>
    <col min="1" max="1" width="4.75" customWidth="1"/>
    <col min="2" max="2" width="7.625" customWidth="1"/>
    <col min="3" max="11" width="9.25" customWidth="1"/>
    <col min="12" max="12" width="11.25" customWidth="1"/>
    <col min="13" max="13" width="9.25" style="1" customWidth="1"/>
    <col min="14" max="14" width="5.875" customWidth="1"/>
  </cols>
  <sheetData>
    <row r="1" spans="1:13" ht="15.75" customHeight="1" x14ac:dyDescent="0.15"/>
    <row r="2" spans="1:13" ht="20.25" customHeight="1" x14ac:dyDescent="0.15">
      <c r="A2" t="s">
        <v>0</v>
      </c>
    </row>
    <row r="3" spans="1:13" ht="20.25" customHeight="1" x14ac:dyDescent="0.15">
      <c r="A3" t="s">
        <v>1</v>
      </c>
    </row>
    <row r="4" spans="1:13" ht="20.25" customHeight="1" x14ac:dyDescent="0.15">
      <c r="A4" s="22" t="s">
        <v>28</v>
      </c>
      <c r="M4" t="s">
        <v>22</v>
      </c>
    </row>
    <row r="5" spans="1:13" s="4" customFormat="1" ht="31.5" customHeight="1" x14ac:dyDescent="0.15">
      <c r="A5" s="2" t="s">
        <v>2</v>
      </c>
      <c r="B5" s="2" t="s">
        <v>3</v>
      </c>
      <c r="C5" s="2" t="s">
        <v>4</v>
      </c>
      <c r="D5" s="6" t="s">
        <v>5</v>
      </c>
      <c r="E5" s="10" t="s">
        <v>9</v>
      </c>
      <c r="F5" s="10" t="s">
        <v>10</v>
      </c>
      <c r="G5" s="10" t="s">
        <v>31</v>
      </c>
      <c r="H5" s="10" t="s">
        <v>32</v>
      </c>
      <c r="I5" s="10" t="s">
        <v>30</v>
      </c>
      <c r="J5" s="11" t="s">
        <v>25</v>
      </c>
      <c r="K5" s="10" t="s">
        <v>17</v>
      </c>
      <c r="L5" s="12" t="s">
        <v>18</v>
      </c>
      <c r="M5" s="3" t="s">
        <v>19</v>
      </c>
    </row>
    <row r="6" spans="1:13" ht="30.75" customHeight="1" x14ac:dyDescent="0.15">
      <c r="A6" s="69" t="s">
        <v>20</v>
      </c>
      <c r="B6" s="37" t="s">
        <v>35</v>
      </c>
      <c r="C6" s="38">
        <f t="shared" ref="C6:C17" si="0">SUM(D6:L6)</f>
        <v>17182</v>
      </c>
      <c r="D6" s="39">
        <v>10505</v>
      </c>
      <c r="E6" s="40">
        <v>2215</v>
      </c>
      <c r="F6" s="40">
        <v>4462</v>
      </c>
      <c r="G6" s="42"/>
      <c r="H6" s="42"/>
      <c r="I6" s="42"/>
      <c r="J6" s="42"/>
      <c r="K6" s="42"/>
      <c r="L6" s="43"/>
      <c r="M6" s="35">
        <f>C6/212</f>
        <v>81.047169811320757</v>
      </c>
    </row>
    <row r="7" spans="1:13" ht="30.75" customHeight="1" x14ac:dyDescent="0.15">
      <c r="A7" s="70"/>
      <c r="B7" s="23" t="s">
        <v>36</v>
      </c>
      <c r="C7" s="24">
        <f t="shared" si="0"/>
        <v>39918</v>
      </c>
      <c r="D7" s="25">
        <v>26478</v>
      </c>
      <c r="E7" s="26">
        <v>4271</v>
      </c>
      <c r="F7" s="26">
        <v>9169</v>
      </c>
      <c r="G7" s="48"/>
      <c r="H7" s="48"/>
      <c r="I7" s="48"/>
      <c r="J7" s="46"/>
      <c r="K7" s="46"/>
      <c r="L7" s="47"/>
      <c r="M7" s="27">
        <f>C7/365</f>
        <v>109.36438356164383</v>
      </c>
    </row>
    <row r="8" spans="1:13" ht="30.75" customHeight="1" x14ac:dyDescent="0.15">
      <c r="A8" s="70"/>
      <c r="B8" s="7" t="s">
        <v>37</v>
      </c>
      <c r="C8" s="8">
        <f t="shared" ref="C8" si="1">SUM(D8:L8)</f>
        <v>45991</v>
      </c>
      <c r="D8" s="13">
        <v>30697</v>
      </c>
      <c r="E8" s="14">
        <v>4093</v>
      </c>
      <c r="F8" s="14">
        <v>11201</v>
      </c>
      <c r="G8" s="46"/>
      <c r="H8" s="46"/>
      <c r="I8" s="46"/>
      <c r="J8" s="46"/>
      <c r="K8" s="46"/>
      <c r="L8" s="47"/>
      <c r="M8" s="9">
        <f>C8/365</f>
        <v>126.0027397260274</v>
      </c>
    </row>
    <row r="9" spans="1:13" ht="30.75" customHeight="1" x14ac:dyDescent="0.15">
      <c r="A9" s="70"/>
      <c r="B9" s="23" t="s">
        <v>38</v>
      </c>
      <c r="C9" s="24">
        <f>SUM(D9:L9)</f>
        <v>47028</v>
      </c>
      <c r="D9" s="13">
        <v>30778</v>
      </c>
      <c r="E9" s="26">
        <v>3966</v>
      </c>
      <c r="F9" s="26">
        <v>12284</v>
      </c>
      <c r="G9" s="46"/>
      <c r="H9" s="46"/>
      <c r="I9" s="48"/>
      <c r="J9" s="48"/>
      <c r="K9" s="46"/>
      <c r="L9" s="47"/>
      <c r="M9" s="9">
        <f>C9/366</f>
        <v>128.49180327868854</v>
      </c>
    </row>
    <row r="10" spans="1:13" ht="30.75" customHeight="1" x14ac:dyDescent="0.15">
      <c r="A10" s="70"/>
      <c r="B10" s="16" t="s">
        <v>50</v>
      </c>
      <c r="C10" s="17">
        <f>SUM(D10:L10)</f>
        <v>44095</v>
      </c>
      <c r="D10" s="25">
        <v>28182</v>
      </c>
      <c r="E10" s="19">
        <v>3776</v>
      </c>
      <c r="F10" s="19">
        <v>12011</v>
      </c>
      <c r="G10" s="19">
        <v>126</v>
      </c>
      <c r="H10" s="48"/>
      <c r="I10" s="56"/>
      <c r="J10" s="56"/>
      <c r="K10" s="48"/>
      <c r="L10" s="51"/>
      <c r="M10" s="21">
        <f>C10/365</f>
        <v>120.8082191780822</v>
      </c>
    </row>
    <row r="11" spans="1:13" ht="30.75" customHeight="1" x14ac:dyDescent="0.15">
      <c r="A11" s="70"/>
      <c r="B11" s="7" t="s">
        <v>52</v>
      </c>
      <c r="C11" s="17">
        <f t="shared" ref="C11:C13" si="2">SUM(D11:L11)</f>
        <v>46774</v>
      </c>
      <c r="D11" s="13">
        <v>30685</v>
      </c>
      <c r="E11" s="14">
        <v>4363</v>
      </c>
      <c r="F11" s="14">
        <v>11525</v>
      </c>
      <c r="G11" s="14">
        <v>201</v>
      </c>
      <c r="H11" s="46"/>
      <c r="I11" s="46"/>
      <c r="J11" s="46"/>
      <c r="K11" s="46"/>
      <c r="L11" s="47"/>
      <c r="M11" s="9">
        <f>C11/365</f>
        <v>128.14794520547946</v>
      </c>
    </row>
    <row r="12" spans="1:13" ht="30.75" customHeight="1" x14ac:dyDescent="0.15">
      <c r="A12" s="70"/>
      <c r="B12" s="7" t="s">
        <v>53</v>
      </c>
      <c r="C12" s="17">
        <f t="shared" ref="C12" si="3">SUM(D12:L12)</f>
        <v>45541</v>
      </c>
      <c r="D12" s="25">
        <v>30155</v>
      </c>
      <c r="E12" s="26">
        <v>4758</v>
      </c>
      <c r="F12" s="26">
        <v>10424</v>
      </c>
      <c r="G12" s="26">
        <v>204</v>
      </c>
      <c r="H12" s="48"/>
      <c r="I12" s="48"/>
      <c r="J12" s="48"/>
      <c r="K12" s="48"/>
      <c r="L12" s="51"/>
      <c r="M12" s="27">
        <f>C12/365</f>
        <v>124.76986301369863</v>
      </c>
    </row>
    <row r="13" spans="1:13" ht="30.75" customHeight="1" x14ac:dyDescent="0.15">
      <c r="A13" s="71"/>
      <c r="B13" s="7" t="s">
        <v>58</v>
      </c>
      <c r="C13" s="17">
        <f t="shared" si="2"/>
        <v>50374</v>
      </c>
      <c r="D13" s="25">
        <v>33795</v>
      </c>
      <c r="E13" s="26">
        <v>5100</v>
      </c>
      <c r="F13" s="26">
        <v>11268</v>
      </c>
      <c r="G13" s="26">
        <v>211</v>
      </c>
      <c r="H13" s="48"/>
      <c r="I13" s="48"/>
      <c r="J13" s="48"/>
      <c r="K13" s="48"/>
      <c r="L13" s="51"/>
      <c r="M13" s="27">
        <f>C13/366</f>
        <v>137.63387978142077</v>
      </c>
    </row>
    <row r="14" spans="1:13" ht="30.75" customHeight="1" x14ac:dyDescent="0.15">
      <c r="A14" s="69" t="s">
        <v>21</v>
      </c>
      <c r="B14" s="37" t="s">
        <v>35</v>
      </c>
      <c r="C14" s="38">
        <f t="shared" si="0"/>
        <v>13053</v>
      </c>
      <c r="D14" s="39">
        <v>9081</v>
      </c>
      <c r="E14" s="40">
        <v>2333</v>
      </c>
      <c r="F14" s="40">
        <v>1639</v>
      </c>
      <c r="G14" s="42"/>
      <c r="H14" s="42"/>
      <c r="I14" s="42"/>
      <c r="J14" s="42"/>
      <c r="K14" s="42"/>
      <c r="L14" s="43"/>
      <c r="M14" s="35">
        <f>C14/140</f>
        <v>93.23571428571428</v>
      </c>
    </row>
    <row r="15" spans="1:13" ht="30.75" customHeight="1" x14ac:dyDescent="0.15">
      <c r="A15" s="70"/>
      <c r="B15" s="23" t="s">
        <v>36</v>
      </c>
      <c r="C15" s="24">
        <f t="shared" si="0"/>
        <v>30126</v>
      </c>
      <c r="D15" s="49">
        <v>20700</v>
      </c>
      <c r="E15" s="50">
        <v>4599</v>
      </c>
      <c r="F15" s="26">
        <v>4827</v>
      </c>
      <c r="G15" s="44"/>
      <c r="H15" s="44"/>
      <c r="I15" s="44"/>
      <c r="J15" s="44"/>
      <c r="K15" s="44"/>
      <c r="L15" s="45"/>
      <c r="M15" s="27">
        <f>C15/244</f>
        <v>123.4672131147541</v>
      </c>
    </row>
    <row r="16" spans="1:13" ht="30.75" customHeight="1" x14ac:dyDescent="0.15">
      <c r="A16" s="70"/>
      <c r="B16" s="7" t="s">
        <v>37</v>
      </c>
      <c r="C16" s="8">
        <f t="shared" ref="C16" si="4">SUM(D16:L16)</f>
        <v>38602</v>
      </c>
      <c r="D16" s="13">
        <v>24869</v>
      </c>
      <c r="E16" s="14">
        <v>4749</v>
      </c>
      <c r="F16" s="14">
        <v>4789</v>
      </c>
      <c r="G16" s="14">
        <v>1525</v>
      </c>
      <c r="H16" s="14">
        <v>2125</v>
      </c>
      <c r="I16" s="14">
        <v>455</v>
      </c>
      <c r="J16" s="14">
        <v>90</v>
      </c>
      <c r="K16" s="46"/>
      <c r="L16" s="47"/>
      <c r="M16" s="9">
        <f>C16/244</f>
        <v>158.20491803278688</v>
      </c>
    </row>
    <row r="17" spans="1:13" ht="30.75" customHeight="1" x14ac:dyDescent="0.15">
      <c r="A17" s="70"/>
      <c r="B17" s="23" t="s">
        <v>38</v>
      </c>
      <c r="C17" s="24">
        <f t="shared" si="0"/>
        <v>40634</v>
      </c>
      <c r="D17" s="25">
        <v>25004</v>
      </c>
      <c r="E17" s="26">
        <v>5003</v>
      </c>
      <c r="F17" s="26">
        <v>3802</v>
      </c>
      <c r="G17" s="26">
        <v>2119</v>
      </c>
      <c r="H17" s="26">
        <v>3010</v>
      </c>
      <c r="I17" s="26">
        <v>1184</v>
      </c>
      <c r="J17" s="26">
        <v>512</v>
      </c>
      <c r="K17" s="48"/>
      <c r="L17" s="47"/>
      <c r="M17" s="9">
        <f>C17/242</f>
        <v>167.90909090909091</v>
      </c>
    </row>
    <row r="18" spans="1:13" ht="30.75" customHeight="1" x14ac:dyDescent="0.15">
      <c r="A18" s="70"/>
      <c r="B18" s="16" t="s">
        <v>50</v>
      </c>
      <c r="C18" s="17">
        <f t="shared" ref="C18:C21" si="5">SUM(D18:L18)</f>
        <v>40627</v>
      </c>
      <c r="D18" s="53">
        <v>23953</v>
      </c>
      <c r="E18" s="19">
        <v>4331</v>
      </c>
      <c r="F18" s="19">
        <v>4400</v>
      </c>
      <c r="G18" s="19">
        <v>3063</v>
      </c>
      <c r="H18" s="19">
        <v>2827</v>
      </c>
      <c r="I18" s="19">
        <v>1529</v>
      </c>
      <c r="J18" s="19">
        <v>524</v>
      </c>
      <c r="K18" s="48"/>
      <c r="L18" s="54"/>
      <c r="M18" s="21">
        <v>167.2</v>
      </c>
    </row>
    <row r="19" spans="1:13" ht="30.75" customHeight="1" x14ac:dyDescent="0.15">
      <c r="A19" s="70"/>
      <c r="B19" s="7" t="s">
        <v>52</v>
      </c>
      <c r="C19" s="17">
        <f t="shared" si="5"/>
        <v>43738</v>
      </c>
      <c r="D19" s="62">
        <v>25743</v>
      </c>
      <c r="E19" s="14">
        <v>4684</v>
      </c>
      <c r="F19" s="14">
        <v>3895</v>
      </c>
      <c r="G19" s="14">
        <v>4352</v>
      </c>
      <c r="H19" s="14">
        <v>3023</v>
      </c>
      <c r="I19" s="14">
        <v>1438</v>
      </c>
      <c r="J19" s="14">
        <v>603</v>
      </c>
      <c r="K19" s="46"/>
      <c r="L19" s="47"/>
      <c r="M19" s="9">
        <v>180.7</v>
      </c>
    </row>
    <row r="20" spans="1:13" ht="30.75" customHeight="1" x14ac:dyDescent="0.15">
      <c r="A20" s="70"/>
      <c r="B20" s="16" t="s">
        <v>53</v>
      </c>
      <c r="C20" s="17">
        <f t="shared" ref="C20" si="6">SUM(D20:L20)</f>
        <v>44142</v>
      </c>
      <c r="D20" s="66">
        <v>27135</v>
      </c>
      <c r="E20" s="26">
        <v>4073</v>
      </c>
      <c r="F20" s="26">
        <v>3093</v>
      </c>
      <c r="G20" s="26">
        <v>5120</v>
      </c>
      <c r="H20" s="26">
        <v>2813</v>
      </c>
      <c r="I20" s="26">
        <v>1316</v>
      </c>
      <c r="J20" s="26">
        <v>592</v>
      </c>
      <c r="K20" s="56"/>
      <c r="L20" s="54"/>
      <c r="M20" s="27">
        <f>C20/243</f>
        <v>181.65432098765433</v>
      </c>
    </row>
    <row r="21" spans="1:13" ht="30.75" customHeight="1" x14ac:dyDescent="0.15">
      <c r="A21" s="71"/>
      <c r="B21" s="28" t="s">
        <v>57</v>
      </c>
      <c r="C21" s="29">
        <f t="shared" si="5"/>
        <v>44889</v>
      </c>
      <c r="D21" s="67">
        <v>27100</v>
      </c>
      <c r="E21" s="31">
        <v>3883</v>
      </c>
      <c r="F21" s="31">
        <v>3564</v>
      </c>
      <c r="G21" s="31">
        <v>5174</v>
      </c>
      <c r="H21" s="31">
        <v>3133</v>
      </c>
      <c r="I21" s="31">
        <v>1357</v>
      </c>
      <c r="J21" s="31">
        <v>678</v>
      </c>
      <c r="K21" s="52"/>
      <c r="L21" s="57"/>
      <c r="M21" s="32">
        <f>C21/243</f>
        <v>184.72839506172841</v>
      </c>
    </row>
    <row r="22" spans="1:13" ht="20.25" customHeight="1" x14ac:dyDescent="0.15">
      <c r="A22" s="61" t="s">
        <v>26</v>
      </c>
      <c r="B22" s="61"/>
      <c r="C22" s="61"/>
      <c r="D22" s="61"/>
      <c r="E22" s="61"/>
      <c r="F22" s="61"/>
      <c r="G22" s="61"/>
      <c r="I22" s="61"/>
      <c r="J22" s="61"/>
      <c r="K22" s="61"/>
      <c r="L22" s="61"/>
      <c r="M22" s="60"/>
    </row>
    <row r="23" spans="1:13" ht="20.25" customHeight="1" x14ac:dyDescent="0.15">
      <c r="A23" s="68" t="s">
        <v>33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3" ht="20.25" customHeight="1" x14ac:dyDescent="0.15">
      <c r="A24" t="s">
        <v>54</v>
      </c>
    </row>
    <row r="25" spans="1:13" ht="20.25" customHeight="1" x14ac:dyDescent="0.15">
      <c r="M25" s="5"/>
    </row>
  </sheetData>
  <mergeCells count="3">
    <mergeCell ref="A23:J23"/>
    <mergeCell ref="A6:A13"/>
    <mergeCell ref="A14:A21"/>
  </mergeCells>
  <phoneticPr fontId="1"/>
  <pageMargins left="0.78740157480314965" right="0.74803149606299213" top="0.78740157480314965" bottom="0.59055118110236227" header="0.70866141732283472" footer="0.31496062992125984"/>
  <pageSetup paperSize="9" scale="82" orientation="landscape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9"/>
    <pageSetUpPr fitToPage="1"/>
  </sheetPr>
  <dimension ref="A2:R18"/>
  <sheetViews>
    <sheetView view="pageBreakPreview" zoomScaleNormal="80" zoomScaleSheetLayoutView="100" workbookViewId="0"/>
  </sheetViews>
  <sheetFormatPr defaultRowHeight="20.25" customHeight="1" x14ac:dyDescent="0.15"/>
  <cols>
    <col min="1" max="1" width="4.75" customWidth="1"/>
    <col min="2" max="2" width="7.625" customWidth="1"/>
    <col min="3" max="16" width="9.25" customWidth="1"/>
    <col min="17" max="17" width="11.25" customWidth="1"/>
    <col min="18" max="18" width="9.25" style="1" customWidth="1"/>
    <col min="19" max="19" width="5.875" customWidth="1"/>
  </cols>
  <sheetData>
    <row r="2" spans="1:18" ht="20.25" customHeight="1" x14ac:dyDescent="0.15">
      <c r="A2" s="22" t="s">
        <v>29</v>
      </c>
      <c r="R2" t="s">
        <v>22</v>
      </c>
    </row>
    <row r="3" spans="1:18" s="4" customFormat="1" ht="31.5" customHeight="1" x14ac:dyDescent="0.15">
      <c r="A3" s="2" t="s">
        <v>2</v>
      </c>
      <c r="B3" s="2" t="s">
        <v>3</v>
      </c>
      <c r="C3" s="2" t="s">
        <v>4</v>
      </c>
      <c r="D3" s="6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1" t="s">
        <v>15</v>
      </c>
      <c r="O3" s="10" t="s">
        <v>16</v>
      </c>
      <c r="P3" s="10" t="s">
        <v>17</v>
      </c>
      <c r="Q3" s="12" t="s">
        <v>18</v>
      </c>
      <c r="R3" s="3" t="s">
        <v>19</v>
      </c>
    </row>
    <row r="4" spans="1:18" ht="30.75" customHeight="1" x14ac:dyDescent="0.15">
      <c r="A4" s="69" t="s">
        <v>20</v>
      </c>
      <c r="B4" s="37" t="s">
        <v>39</v>
      </c>
      <c r="C4" s="38">
        <f t="shared" ref="C4:C15" si="0">SUM(D4:Q4)</f>
        <v>62452</v>
      </c>
      <c r="D4" s="39">
        <v>1996</v>
      </c>
      <c r="E4" s="40">
        <v>25948</v>
      </c>
      <c r="F4" s="40">
        <v>9228</v>
      </c>
      <c r="G4" s="40">
        <v>2372</v>
      </c>
      <c r="H4" s="40">
        <v>15754</v>
      </c>
      <c r="I4" s="40">
        <v>1026</v>
      </c>
      <c r="J4" s="40">
        <v>147</v>
      </c>
      <c r="K4" s="40">
        <v>0</v>
      </c>
      <c r="L4" s="40">
        <v>486</v>
      </c>
      <c r="M4" s="40">
        <v>468</v>
      </c>
      <c r="N4" s="40">
        <v>0</v>
      </c>
      <c r="O4" s="40">
        <v>4872</v>
      </c>
      <c r="P4" s="40">
        <v>155</v>
      </c>
      <c r="Q4" s="41">
        <v>0</v>
      </c>
      <c r="R4" s="35">
        <f>C4/365</f>
        <v>171.1013698630137</v>
      </c>
    </row>
    <row r="5" spans="1:18" ht="30.75" customHeight="1" x14ac:dyDescent="0.15">
      <c r="A5" s="70"/>
      <c r="B5" s="7" t="s">
        <v>40</v>
      </c>
      <c r="C5" s="8">
        <f t="shared" si="0"/>
        <v>57322</v>
      </c>
      <c r="D5" s="13">
        <v>1901</v>
      </c>
      <c r="E5" s="14">
        <v>24446</v>
      </c>
      <c r="F5" s="14">
        <v>8905</v>
      </c>
      <c r="G5" s="14">
        <v>3312</v>
      </c>
      <c r="H5" s="14">
        <v>13765</v>
      </c>
      <c r="I5" s="14">
        <v>0</v>
      </c>
      <c r="J5" s="14">
        <v>0</v>
      </c>
      <c r="K5" s="14">
        <v>140</v>
      </c>
      <c r="L5" s="14">
        <v>617</v>
      </c>
      <c r="M5" s="14">
        <v>570</v>
      </c>
      <c r="N5" s="14">
        <v>0</v>
      </c>
      <c r="O5" s="14">
        <v>3666</v>
      </c>
      <c r="P5" s="14">
        <v>0</v>
      </c>
      <c r="Q5" s="15">
        <v>0</v>
      </c>
      <c r="R5" s="9">
        <f>C5/365</f>
        <v>157.04657534246576</v>
      </c>
    </row>
    <row r="6" spans="1:18" ht="30.75" customHeight="1" x14ac:dyDescent="0.15">
      <c r="A6" s="70"/>
      <c r="B6" s="7" t="s">
        <v>41</v>
      </c>
      <c r="C6" s="8">
        <f t="shared" si="0"/>
        <v>56372</v>
      </c>
      <c r="D6" s="13">
        <v>3806</v>
      </c>
      <c r="E6" s="14">
        <v>26034</v>
      </c>
      <c r="F6" s="14">
        <v>2366</v>
      </c>
      <c r="G6" s="14">
        <v>6932</v>
      </c>
      <c r="H6" s="14">
        <v>12834</v>
      </c>
      <c r="I6" s="14">
        <v>0</v>
      </c>
      <c r="J6" s="14">
        <v>0</v>
      </c>
      <c r="K6" s="14">
        <v>251</v>
      </c>
      <c r="L6" s="14">
        <v>731</v>
      </c>
      <c r="M6" s="14">
        <v>540</v>
      </c>
      <c r="N6" s="14">
        <v>0</v>
      </c>
      <c r="O6" s="14">
        <v>2878</v>
      </c>
      <c r="P6" s="14">
        <v>0</v>
      </c>
      <c r="Q6" s="15">
        <v>0</v>
      </c>
      <c r="R6" s="9">
        <f>C6/366</f>
        <v>154.02185792349727</v>
      </c>
    </row>
    <row r="7" spans="1:18" ht="30.75" customHeight="1" x14ac:dyDescent="0.15">
      <c r="A7" s="70"/>
      <c r="B7" s="7" t="s">
        <v>42</v>
      </c>
      <c r="C7" s="8">
        <f t="shared" si="0"/>
        <v>51596</v>
      </c>
      <c r="D7" s="13">
        <v>2945</v>
      </c>
      <c r="E7" s="14">
        <v>26798</v>
      </c>
      <c r="F7" s="14">
        <v>0</v>
      </c>
      <c r="G7" s="14">
        <v>7133</v>
      </c>
      <c r="H7" s="14">
        <v>11879</v>
      </c>
      <c r="I7" s="14">
        <v>805</v>
      </c>
      <c r="J7" s="14">
        <v>0</v>
      </c>
      <c r="K7" s="14">
        <v>165</v>
      </c>
      <c r="L7" s="14">
        <v>955</v>
      </c>
      <c r="M7" s="14">
        <v>567</v>
      </c>
      <c r="N7" s="14">
        <v>0</v>
      </c>
      <c r="O7" s="14">
        <v>349</v>
      </c>
      <c r="P7" s="14">
        <v>0</v>
      </c>
      <c r="Q7" s="15">
        <v>0</v>
      </c>
      <c r="R7" s="9">
        <f>C7/365</f>
        <v>141.35890410958905</v>
      </c>
    </row>
    <row r="8" spans="1:18" ht="30.75" customHeight="1" x14ac:dyDescent="0.15">
      <c r="A8" s="70"/>
      <c r="B8" s="7" t="s">
        <v>43</v>
      </c>
      <c r="C8" s="8">
        <f>SUM(D8:Q8)</f>
        <v>52678</v>
      </c>
      <c r="D8" s="13">
        <v>4532</v>
      </c>
      <c r="E8" s="14">
        <v>23810</v>
      </c>
      <c r="F8" s="14">
        <v>0</v>
      </c>
      <c r="G8" s="14">
        <v>5617</v>
      </c>
      <c r="H8" s="14">
        <v>11756</v>
      </c>
      <c r="I8" s="14">
        <v>4758</v>
      </c>
      <c r="J8" s="14">
        <v>0</v>
      </c>
      <c r="K8" s="14">
        <v>142</v>
      </c>
      <c r="L8" s="14">
        <v>1409</v>
      </c>
      <c r="M8" s="14">
        <v>654</v>
      </c>
      <c r="N8" s="14">
        <v>0</v>
      </c>
      <c r="O8" s="14">
        <v>0</v>
      </c>
      <c r="P8" s="14">
        <v>0</v>
      </c>
      <c r="Q8" s="15">
        <v>0</v>
      </c>
      <c r="R8" s="9">
        <f>C8/365</f>
        <v>144.32328767123289</v>
      </c>
    </row>
    <row r="9" spans="1:18" ht="30.75" customHeight="1" x14ac:dyDescent="0.15">
      <c r="A9" s="70"/>
      <c r="B9" s="7" t="s">
        <v>44</v>
      </c>
      <c r="C9" s="8">
        <f t="shared" si="0"/>
        <v>54724</v>
      </c>
      <c r="D9" s="13">
        <v>5127</v>
      </c>
      <c r="E9" s="14">
        <v>25568</v>
      </c>
      <c r="F9" s="14">
        <v>0</v>
      </c>
      <c r="G9" s="14">
        <v>6084</v>
      </c>
      <c r="H9" s="14">
        <v>11434</v>
      </c>
      <c r="I9" s="14">
        <v>4449</v>
      </c>
      <c r="J9" s="14">
        <v>0</v>
      </c>
      <c r="K9" s="14">
        <v>90</v>
      </c>
      <c r="L9" s="14">
        <v>1219</v>
      </c>
      <c r="M9" s="14">
        <v>753</v>
      </c>
      <c r="N9" s="14">
        <v>0</v>
      </c>
      <c r="O9" s="14">
        <v>0</v>
      </c>
      <c r="P9" s="14">
        <v>0</v>
      </c>
      <c r="Q9" s="15">
        <v>0</v>
      </c>
      <c r="R9" s="9">
        <f>C9/348</f>
        <v>157.2528735632184</v>
      </c>
    </row>
    <row r="10" spans="1:18" ht="30.75" customHeight="1" x14ac:dyDescent="0.15">
      <c r="A10" s="69" t="s">
        <v>21</v>
      </c>
      <c r="B10" s="37" t="s">
        <v>39</v>
      </c>
      <c r="C10" s="38">
        <f t="shared" si="0"/>
        <v>73095</v>
      </c>
      <c r="D10" s="39">
        <v>9633</v>
      </c>
      <c r="E10" s="40">
        <v>18526</v>
      </c>
      <c r="F10" s="40">
        <v>5506</v>
      </c>
      <c r="G10" s="40">
        <v>5978</v>
      </c>
      <c r="H10" s="40">
        <v>6974</v>
      </c>
      <c r="I10" s="40">
        <v>4041</v>
      </c>
      <c r="J10" s="40">
        <v>636</v>
      </c>
      <c r="K10" s="40">
        <v>0</v>
      </c>
      <c r="L10" s="40">
        <v>10025</v>
      </c>
      <c r="M10" s="40">
        <v>4961</v>
      </c>
      <c r="N10" s="40">
        <v>1702</v>
      </c>
      <c r="O10" s="40">
        <v>3868</v>
      </c>
      <c r="P10" s="40">
        <v>600</v>
      </c>
      <c r="Q10" s="41">
        <v>645</v>
      </c>
      <c r="R10" s="35">
        <f>C10/244</f>
        <v>299.56967213114751</v>
      </c>
    </row>
    <row r="11" spans="1:18" ht="30.75" customHeight="1" x14ac:dyDescent="0.15">
      <c r="A11" s="70"/>
      <c r="B11" s="7" t="s">
        <v>40</v>
      </c>
      <c r="C11" s="8">
        <f t="shared" si="0"/>
        <v>67439</v>
      </c>
      <c r="D11" s="13">
        <v>8629</v>
      </c>
      <c r="E11" s="14">
        <v>18609</v>
      </c>
      <c r="F11" s="14">
        <v>5910</v>
      </c>
      <c r="G11" s="14">
        <v>6682</v>
      </c>
      <c r="H11" s="14">
        <v>7962</v>
      </c>
      <c r="I11" s="14">
        <v>0</v>
      </c>
      <c r="J11" s="14">
        <v>212</v>
      </c>
      <c r="K11" s="14">
        <v>469</v>
      </c>
      <c r="L11" s="14">
        <v>8795</v>
      </c>
      <c r="M11" s="14">
        <v>4864</v>
      </c>
      <c r="N11" s="14">
        <v>1490</v>
      </c>
      <c r="O11" s="14">
        <v>3817</v>
      </c>
      <c r="P11" s="14">
        <v>0</v>
      </c>
      <c r="Q11" s="15">
        <v>0</v>
      </c>
      <c r="R11" s="9">
        <f>C11/245</f>
        <v>275.26122448979589</v>
      </c>
    </row>
    <row r="12" spans="1:18" ht="30.75" customHeight="1" x14ac:dyDescent="0.15">
      <c r="A12" s="70"/>
      <c r="B12" s="7" t="s">
        <v>41</v>
      </c>
      <c r="C12" s="8">
        <f t="shared" si="0"/>
        <v>72530</v>
      </c>
      <c r="D12" s="13">
        <v>10925</v>
      </c>
      <c r="E12" s="14">
        <v>19182</v>
      </c>
      <c r="F12" s="14">
        <v>3316</v>
      </c>
      <c r="G12" s="14">
        <v>7714</v>
      </c>
      <c r="H12" s="14">
        <v>9251</v>
      </c>
      <c r="I12" s="14">
        <v>0</v>
      </c>
      <c r="J12" s="14">
        <v>629</v>
      </c>
      <c r="K12" s="14">
        <v>1508</v>
      </c>
      <c r="L12" s="14">
        <v>9840</v>
      </c>
      <c r="M12" s="14">
        <v>5340</v>
      </c>
      <c r="N12" s="14">
        <v>1864</v>
      </c>
      <c r="O12" s="14">
        <v>2961</v>
      </c>
      <c r="P12" s="14">
        <v>0</v>
      </c>
      <c r="Q12" s="15">
        <v>0</v>
      </c>
      <c r="R12" s="9">
        <f>C12/245</f>
        <v>296.0408163265306</v>
      </c>
    </row>
    <row r="13" spans="1:18" ht="30.75" customHeight="1" x14ac:dyDescent="0.15">
      <c r="A13" s="70"/>
      <c r="B13" s="7" t="s">
        <v>42</v>
      </c>
      <c r="C13" s="8">
        <f t="shared" si="0"/>
        <v>70224</v>
      </c>
      <c r="D13" s="13">
        <v>11226</v>
      </c>
      <c r="E13" s="14">
        <v>18668</v>
      </c>
      <c r="F13" s="14">
        <v>2577</v>
      </c>
      <c r="G13" s="14">
        <v>7287</v>
      </c>
      <c r="H13" s="14">
        <v>9653</v>
      </c>
      <c r="I13" s="14">
        <v>2094</v>
      </c>
      <c r="J13" s="14">
        <v>198</v>
      </c>
      <c r="K13" s="14">
        <v>1600</v>
      </c>
      <c r="L13" s="14">
        <v>8727</v>
      </c>
      <c r="M13" s="14">
        <v>4427</v>
      </c>
      <c r="N13" s="14">
        <v>2036</v>
      </c>
      <c r="O13" s="14">
        <v>1677</v>
      </c>
      <c r="P13" s="14">
        <v>0</v>
      </c>
      <c r="Q13" s="15">
        <v>54</v>
      </c>
      <c r="R13" s="9">
        <f>C13/243</f>
        <v>288.98765432098764</v>
      </c>
    </row>
    <row r="14" spans="1:18" ht="30.75" customHeight="1" x14ac:dyDescent="0.15">
      <c r="A14" s="70"/>
      <c r="B14" s="16" t="s">
        <v>43</v>
      </c>
      <c r="C14" s="17">
        <f>SUM(D14:Q14)</f>
        <v>73002</v>
      </c>
      <c r="D14" s="18">
        <v>10070</v>
      </c>
      <c r="E14" s="19">
        <v>18185</v>
      </c>
      <c r="F14" s="19">
        <v>3198</v>
      </c>
      <c r="G14" s="19">
        <v>6451</v>
      </c>
      <c r="H14" s="19">
        <v>8924</v>
      </c>
      <c r="I14" s="19">
        <v>6751</v>
      </c>
      <c r="J14" s="19">
        <v>0</v>
      </c>
      <c r="K14" s="19">
        <v>1481</v>
      </c>
      <c r="L14" s="19">
        <v>9494</v>
      </c>
      <c r="M14" s="19">
        <v>4389</v>
      </c>
      <c r="N14" s="19">
        <v>2033</v>
      </c>
      <c r="O14" s="19">
        <v>1506</v>
      </c>
      <c r="P14" s="19">
        <v>0</v>
      </c>
      <c r="Q14" s="20">
        <v>520</v>
      </c>
      <c r="R14" s="9">
        <f>C14/242</f>
        <v>301.6611570247934</v>
      </c>
    </row>
    <row r="15" spans="1:18" ht="30.75" customHeight="1" x14ac:dyDescent="0.15">
      <c r="A15" s="71"/>
      <c r="B15" s="28" t="s">
        <v>44</v>
      </c>
      <c r="C15" s="29">
        <f t="shared" si="0"/>
        <v>72577</v>
      </c>
      <c r="D15" s="30">
        <v>8523</v>
      </c>
      <c r="E15" s="31">
        <v>20061</v>
      </c>
      <c r="F15" s="31">
        <v>3441</v>
      </c>
      <c r="G15" s="31">
        <v>6424</v>
      </c>
      <c r="H15" s="31">
        <v>7928</v>
      </c>
      <c r="I15" s="31">
        <v>5969</v>
      </c>
      <c r="J15" s="31">
        <v>0</v>
      </c>
      <c r="K15" s="31">
        <v>2506</v>
      </c>
      <c r="L15" s="31">
        <v>9150</v>
      </c>
      <c r="M15" s="31">
        <v>4341</v>
      </c>
      <c r="N15" s="31">
        <v>2013</v>
      </c>
      <c r="O15" s="31">
        <v>1600</v>
      </c>
      <c r="P15" s="31">
        <v>0</v>
      </c>
      <c r="Q15" s="36">
        <v>621</v>
      </c>
      <c r="R15" s="32">
        <f>C15/230</f>
        <v>315.55217391304348</v>
      </c>
    </row>
    <row r="17" spans="1:18" ht="20.25" customHeight="1" x14ac:dyDescent="0.15">
      <c r="A17" t="s">
        <v>24</v>
      </c>
    </row>
    <row r="18" spans="1:18" ht="20.25" customHeight="1" x14ac:dyDescent="0.15">
      <c r="R18" s="5"/>
    </row>
  </sheetData>
  <mergeCells count="2">
    <mergeCell ref="A4:A9"/>
    <mergeCell ref="A10:A15"/>
  </mergeCells>
  <phoneticPr fontId="1"/>
  <pageMargins left="0.78740157480314965" right="0.74803149606299213" top="0.78740157480314965" bottom="0.59055118110236227" header="0.70866141732283472" footer="0.31496062992125984"/>
  <pageSetup paperSize="9" scale="81" orientation="landscape" r:id="rId1"/>
  <headerFooter>
    <oddHeader>&amp;L第１６章　保健・衛生・公害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42"/>
  <sheetViews>
    <sheetView zoomScaleNormal="100" zoomScaleSheetLayoutView="100" workbookViewId="0"/>
  </sheetViews>
  <sheetFormatPr defaultRowHeight="20.25" customHeight="1" x14ac:dyDescent="0.15"/>
  <cols>
    <col min="1" max="1" width="6.875" customWidth="1"/>
    <col min="2" max="2" width="9.5" customWidth="1"/>
    <col min="3" max="6" width="15.5" customWidth="1"/>
    <col min="7" max="7" width="15.5" style="1" customWidth="1"/>
  </cols>
  <sheetData>
    <row r="1" spans="1:8" ht="20.25" customHeight="1" x14ac:dyDescent="0.15">
      <c r="A1" s="22" t="s">
        <v>27</v>
      </c>
      <c r="G1" s="5" t="s">
        <v>22</v>
      </c>
    </row>
    <row r="2" spans="1:8" s="4" customFormat="1" ht="31.5" customHeight="1" x14ac:dyDescent="0.15">
      <c r="A2" s="2" t="s">
        <v>2</v>
      </c>
      <c r="B2" s="2" t="s">
        <v>3</v>
      </c>
      <c r="C2" s="2" t="s">
        <v>4</v>
      </c>
      <c r="D2" s="6" t="s">
        <v>5</v>
      </c>
      <c r="E2" s="10" t="s">
        <v>9</v>
      </c>
      <c r="F2" s="10" t="s">
        <v>23</v>
      </c>
      <c r="G2" s="3" t="s">
        <v>19</v>
      </c>
    </row>
    <row r="3" spans="1:8" ht="20.25" customHeight="1" x14ac:dyDescent="0.15">
      <c r="A3" s="69" t="s">
        <v>20</v>
      </c>
      <c r="B3" s="7" t="s">
        <v>39</v>
      </c>
      <c r="C3" s="8">
        <f t="shared" ref="C3:C40" si="0">SUM(D3:F3)</f>
        <v>7524</v>
      </c>
      <c r="D3" s="13">
        <v>6425</v>
      </c>
      <c r="E3" s="14">
        <v>1099</v>
      </c>
      <c r="F3" s="14"/>
      <c r="G3" s="9">
        <f>C3/365</f>
        <v>20.613698630136987</v>
      </c>
    </row>
    <row r="4" spans="1:8" ht="20.25" customHeight="1" x14ac:dyDescent="0.15">
      <c r="A4" s="70"/>
      <c r="B4" s="7" t="s">
        <v>40</v>
      </c>
      <c r="C4" s="8">
        <f t="shared" si="0"/>
        <v>5997</v>
      </c>
      <c r="D4" s="13">
        <v>4629</v>
      </c>
      <c r="E4" s="14">
        <v>1368</v>
      </c>
      <c r="F4" s="14"/>
      <c r="G4" s="9">
        <f>C4/365</f>
        <v>16.43013698630137</v>
      </c>
    </row>
    <row r="5" spans="1:8" ht="20.25" customHeight="1" x14ac:dyDescent="0.15">
      <c r="A5" s="70"/>
      <c r="B5" s="7" t="s">
        <v>41</v>
      </c>
      <c r="C5" s="8">
        <f t="shared" si="0"/>
        <v>5031</v>
      </c>
      <c r="D5" s="13">
        <v>3475</v>
      </c>
      <c r="E5" s="14">
        <v>1556</v>
      </c>
      <c r="F5" s="14"/>
      <c r="G5" s="9">
        <f>C5/366</f>
        <v>13.745901639344263</v>
      </c>
    </row>
    <row r="6" spans="1:8" ht="20.25" customHeight="1" x14ac:dyDescent="0.15">
      <c r="A6" s="70"/>
      <c r="B6" s="7" t="s">
        <v>42</v>
      </c>
      <c r="C6" s="8">
        <f t="shared" si="0"/>
        <v>4392</v>
      </c>
      <c r="D6" s="13">
        <v>2831</v>
      </c>
      <c r="E6" s="14">
        <v>1561</v>
      </c>
      <c r="F6" s="14"/>
      <c r="G6" s="9">
        <f t="shared" ref="G6:G12" si="1">C6/365</f>
        <v>12.032876712328767</v>
      </c>
    </row>
    <row r="7" spans="1:8" ht="20.25" customHeight="1" x14ac:dyDescent="0.15">
      <c r="A7" s="70"/>
      <c r="B7" s="7" t="s">
        <v>43</v>
      </c>
      <c r="C7" s="17">
        <f t="shared" si="0"/>
        <v>4921</v>
      </c>
      <c r="D7" s="18">
        <v>3166</v>
      </c>
      <c r="E7" s="19">
        <v>1755</v>
      </c>
      <c r="F7" s="19"/>
      <c r="G7" s="21">
        <f t="shared" si="1"/>
        <v>13.482191780821918</v>
      </c>
    </row>
    <row r="8" spans="1:8" ht="20.25" customHeight="1" x14ac:dyDescent="0.15">
      <c r="A8" s="70"/>
      <c r="B8" s="7" t="s">
        <v>44</v>
      </c>
      <c r="C8" s="8">
        <f t="shared" si="0"/>
        <v>5033</v>
      </c>
      <c r="D8" s="13">
        <v>2651</v>
      </c>
      <c r="E8" s="14">
        <v>2382</v>
      </c>
      <c r="F8" s="14"/>
      <c r="G8" s="9">
        <f t="shared" si="1"/>
        <v>13.789041095890411</v>
      </c>
    </row>
    <row r="9" spans="1:8" ht="20.25" customHeight="1" x14ac:dyDescent="0.15">
      <c r="A9" s="70"/>
      <c r="B9" s="7" t="s">
        <v>45</v>
      </c>
      <c r="C9" s="24">
        <f t="shared" si="0"/>
        <v>4761</v>
      </c>
      <c r="D9" s="25">
        <v>2473</v>
      </c>
      <c r="E9" s="26">
        <v>2288</v>
      </c>
      <c r="F9" s="26"/>
      <c r="G9" s="27">
        <f t="shared" si="1"/>
        <v>13.043835616438356</v>
      </c>
    </row>
    <row r="10" spans="1:8" ht="20.25" customHeight="1" x14ac:dyDescent="0.15">
      <c r="A10" s="70"/>
      <c r="B10" s="7" t="s">
        <v>46</v>
      </c>
      <c r="C10" s="8">
        <f t="shared" si="0"/>
        <v>3539</v>
      </c>
      <c r="D10" s="13">
        <v>2079</v>
      </c>
      <c r="E10" s="14">
        <v>1460</v>
      </c>
      <c r="F10" s="14"/>
      <c r="G10" s="9">
        <f t="shared" si="1"/>
        <v>9.6958904109589046</v>
      </c>
      <c r="H10" s="34"/>
    </row>
    <row r="11" spans="1:8" ht="20.25" customHeight="1" x14ac:dyDescent="0.15">
      <c r="A11" s="70"/>
      <c r="B11" s="7" t="s">
        <v>47</v>
      </c>
      <c r="C11" s="8">
        <f t="shared" si="0"/>
        <v>2366</v>
      </c>
      <c r="D11" s="13">
        <v>989</v>
      </c>
      <c r="E11" s="14">
        <v>1377</v>
      </c>
      <c r="F11" s="14"/>
      <c r="G11" s="9">
        <f t="shared" si="1"/>
        <v>6.4821917808219176</v>
      </c>
    </row>
    <row r="12" spans="1:8" ht="20.25" customHeight="1" x14ac:dyDescent="0.15">
      <c r="A12" s="70"/>
      <c r="B12" s="7" t="s">
        <v>48</v>
      </c>
      <c r="C12" s="17">
        <f t="shared" si="0"/>
        <v>1745</v>
      </c>
      <c r="D12" s="18">
        <v>755</v>
      </c>
      <c r="E12" s="19">
        <v>990</v>
      </c>
      <c r="F12" s="19"/>
      <c r="G12" s="21">
        <f t="shared" si="1"/>
        <v>4.7808219178082192</v>
      </c>
    </row>
    <row r="13" spans="1:8" ht="20.25" customHeight="1" x14ac:dyDescent="0.15">
      <c r="A13" s="70"/>
      <c r="B13" s="7" t="s">
        <v>49</v>
      </c>
      <c r="C13" s="17">
        <f t="shared" si="0"/>
        <v>2355</v>
      </c>
      <c r="D13" s="18">
        <v>1217</v>
      </c>
      <c r="E13" s="19">
        <v>1138</v>
      </c>
      <c r="F13" s="19"/>
      <c r="G13" s="21">
        <f>C13/366</f>
        <v>6.4344262295081966</v>
      </c>
    </row>
    <row r="14" spans="1:8" ht="20.25" customHeight="1" x14ac:dyDescent="0.15">
      <c r="A14" s="70"/>
      <c r="B14" s="7" t="s">
        <v>35</v>
      </c>
      <c r="C14" s="17">
        <f t="shared" si="0"/>
        <v>2565</v>
      </c>
      <c r="D14" s="18">
        <v>1253</v>
      </c>
      <c r="E14" s="19">
        <v>1312</v>
      </c>
      <c r="F14" s="19"/>
      <c r="G14" s="21">
        <f>C14/365</f>
        <v>7.0273972602739727</v>
      </c>
    </row>
    <row r="15" spans="1:8" ht="20.25" customHeight="1" x14ac:dyDescent="0.15">
      <c r="A15" s="70"/>
      <c r="B15" s="7" t="s">
        <v>36</v>
      </c>
      <c r="C15" s="17">
        <f t="shared" si="0"/>
        <v>2724</v>
      </c>
      <c r="D15" s="18">
        <v>1518</v>
      </c>
      <c r="E15" s="19">
        <v>1206</v>
      </c>
      <c r="F15" s="19"/>
      <c r="G15" s="21">
        <f>C15/365</f>
        <v>7.463013698630137</v>
      </c>
    </row>
    <row r="16" spans="1:8" ht="20.25" customHeight="1" x14ac:dyDescent="0.15">
      <c r="A16" s="70"/>
      <c r="B16" s="7" t="s">
        <v>37</v>
      </c>
      <c r="C16" s="8">
        <f>SUM(D16:F16)</f>
        <v>3529</v>
      </c>
      <c r="D16" s="13">
        <v>2938</v>
      </c>
      <c r="E16" s="14">
        <v>591</v>
      </c>
      <c r="F16" s="14"/>
      <c r="G16" s="9">
        <f>C16/365</f>
        <v>9.668493150684931</v>
      </c>
    </row>
    <row r="17" spans="1:7" ht="20.25" customHeight="1" x14ac:dyDescent="0.15">
      <c r="A17" s="70"/>
      <c r="B17" s="16" t="s">
        <v>38</v>
      </c>
      <c r="C17" s="24">
        <f t="shared" si="0"/>
        <v>4886</v>
      </c>
      <c r="D17" s="25">
        <v>4516</v>
      </c>
      <c r="E17" s="26">
        <v>370</v>
      </c>
      <c r="F17" s="26"/>
      <c r="G17" s="27">
        <f>C17/366</f>
        <v>13.349726775956285</v>
      </c>
    </row>
    <row r="18" spans="1:7" ht="20.25" customHeight="1" x14ac:dyDescent="0.15">
      <c r="A18" s="70"/>
      <c r="B18" s="16" t="s">
        <v>51</v>
      </c>
      <c r="C18" s="17">
        <f t="shared" si="0"/>
        <v>4789</v>
      </c>
      <c r="D18" s="18">
        <v>4671</v>
      </c>
      <c r="E18" s="19">
        <v>118</v>
      </c>
      <c r="F18" s="20"/>
      <c r="G18" s="21">
        <f>C18/366</f>
        <v>13.084699453551913</v>
      </c>
    </row>
    <row r="19" spans="1:7" ht="20.25" customHeight="1" x14ac:dyDescent="0.15">
      <c r="A19" s="70"/>
      <c r="B19" s="16" t="s">
        <v>55</v>
      </c>
      <c r="C19" s="17">
        <f t="shared" si="0"/>
        <v>3895</v>
      </c>
      <c r="D19" s="62">
        <v>3752</v>
      </c>
      <c r="E19" s="14">
        <v>143</v>
      </c>
      <c r="F19" s="63"/>
      <c r="G19" s="9">
        <f>C19/365</f>
        <v>10.671232876712329</v>
      </c>
    </row>
    <row r="20" spans="1:7" ht="20.25" customHeight="1" x14ac:dyDescent="0.15">
      <c r="A20" s="70"/>
      <c r="B20" s="16" t="s">
        <v>56</v>
      </c>
      <c r="C20" s="17">
        <f t="shared" ref="C20" si="2">SUM(D20:F20)</f>
        <v>3140</v>
      </c>
      <c r="D20" s="62">
        <v>2941</v>
      </c>
      <c r="E20" s="14">
        <v>199</v>
      </c>
      <c r="F20" s="63"/>
      <c r="G20" s="9">
        <f>C20/365</f>
        <v>8.6027397260273979</v>
      </c>
    </row>
    <row r="21" spans="1:7" ht="20.25" customHeight="1" x14ac:dyDescent="0.15">
      <c r="A21" s="71"/>
      <c r="B21" s="16" t="s">
        <v>57</v>
      </c>
      <c r="C21" s="17">
        <f t="shared" si="0"/>
        <v>4193</v>
      </c>
      <c r="D21" s="58">
        <v>3977</v>
      </c>
      <c r="E21" s="31">
        <v>216</v>
      </c>
      <c r="F21" s="64"/>
      <c r="G21" s="32">
        <f>C21/365</f>
        <v>11.487671232876712</v>
      </c>
    </row>
    <row r="22" spans="1:7" ht="20.25" customHeight="1" x14ac:dyDescent="0.15">
      <c r="A22" s="69" t="s">
        <v>21</v>
      </c>
      <c r="B22" s="37" t="s">
        <v>39</v>
      </c>
      <c r="C22" s="38">
        <f t="shared" si="0"/>
        <v>35234</v>
      </c>
      <c r="D22" s="39">
        <v>19278</v>
      </c>
      <c r="E22" s="40">
        <v>10713</v>
      </c>
      <c r="F22" s="41">
        <v>5243</v>
      </c>
      <c r="G22" s="35">
        <f>C22/244</f>
        <v>144.40163934426229</v>
      </c>
    </row>
    <row r="23" spans="1:7" ht="20.25" customHeight="1" x14ac:dyDescent="0.15">
      <c r="A23" s="70"/>
      <c r="B23" s="7" t="s">
        <v>40</v>
      </c>
      <c r="C23" s="8">
        <f t="shared" si="0"/>
        <v>34224</v>
      </c>
      <c r="D23" s="13">
        <v>18584</v>
      </c>
      <c r="E23" s="14">
        <v>10103</v>
      </c>
      <c r="F23" s="14">
        <v>5537</v>
      </c>
      <c r="G23" s="9">
        <f>C23/245</f>
        <v>139.68979591836734</v>
      </c>
    </row>
    <row r="24" spans="1:7" ht="20.25" customHeight="1" x14ac:dyDescent="0.15">
      <c r="A24" s="70"/>
      <c r="B24" s="7" t="s">
        <v>41</v>
      </c>
      <c r="C24" s="8">
        <f t="shared" si="0"/>
        <v>34546</v>
      </c>
      <c r="D24" s="13">
        <v>18488</v>
      </c>
      <c r="E24" s="14">
        <v>10706</v>
      </c>
      <c r="F24" s="14">
        <v>5352</v>
      </c>
      <c r="G24" s="9">
        <f>C24/245</f>
        <v>141.00408163265305</v>
      </c>
    </row>
    <row r="25" spans="1:7" ht="20.25" customHeight="1" x14ac:dyDescent="0.15">
      <c r="A25" s="70"/>
      <c r="B25" s="7" t="s">
        <v>42</v>
      </c>
      <c r="C25" s="8">
        <f t="shared" si="0"/>
        <v>30066</v>
      </c>
      <c r="D25" s="13">
        <v>15241</v>
      </c>
      <c r="E25" s="14">
        <v>9931</v>
      </c>
      <c r="F25" s="14">
        <v>4894</v>
      </c>
      <c r="G25" s="9">
        <f>C25/243</f>
        <v>123.72839506172839</v>
      </c>
    </row>
    <row r="26" spans="1:7" ht="20.25" customHeight="1" x14ac:dyDescent="0.15">
      <c r="A26" s="70"/>
      <c r="B26" s="7" t="s">
        <v>43</v>
      </c>
      <c r="C26" s="17">
        <f t="shared" si="0"/>
        <v>29881</v>
      </c>
      <c r="D26" s="18">
        <v>15037</v>
      </c>
      <c r="E26" s="19">
        <v>9949</v>
      </c>
      <c r="F26" s="19">
        <v>4895</v>
      </c>
      <c r="G26" s="21">
        <f>C26/242</f>
        <v>123.47520661157024</v>
      </c>
    </row>
    <row r="27" spans="1:7" ht="20.25" customHeight="1" x14ac:dyDescent="0.15">
      <c r="A27" s="70"/>
      <c r="B27" s="7" t="s">
        <v>44</v>
      </c>
      <c r="C27" s="8">
        <f t="shared" si="0"/>
        <v>30594</v>
      </c>
      <c r="D27" s="13">
        <v>15303</v>
      </c>
      <c r="E27" s="14">
        <v>10800</v>
      </c>
      <c r="F27" s="14">
        <v>4491</v>
      </c>
      <c r="G27" s="9">
        <f>C27/243</f>
        <v>125.90123456790124</v>
      </c>
    </row>
    <row r="28" spans="1:7" ht="20.25" customHeight="1" x14ac:dyDescent="0.15">
      <c r="A28" s="70"/>
      <c r="B28" s="7" t="s">
        <v>45</v>
      </c>
      <c r="C28" s="24">
        <f t="shared" si="0"/>
        <v>24333</v>
      </c>
      <c r="D28" s="25">
        <v>10224</v>
      </c>
      <c r="E28" s="26">
        <v>8907</v>
      </c>
      <c r="F28" s="26">
        <v>5202</v>
      </c>
      <c r="G28" s="9">
        <f>C28/244</f>
        <v>99.72540983606558</v>
      </c>
    </row>
    <row r="29" spans="1:7" ht="20.25" customHeight="1" x14ac:dyDescent="0.15">
      <c r="A29" s="70"/>
      <c r="B29" s="7" t="s">
        <v>46</v>
      </c>
      <c r="C29" s="8">
        <f t="shared" si="0"/>
        <v>24392</v>
      </c>
      <c r="D29" s="13">
        <v>9843</v>
      </c>
      <c r="E29" s="14">
        <v>8977</v>
      </c>
      <c r="F29" s="14">
        <v>5572</v>
      </c>
      <c r="G29" s="27">
        <f>C29/245</f>
        <v>99.559183673469391</v>
      </c>
    </row>
    <row r="30" spans="1:7" ht="20.25" customHeight="1" x14ac:dyDescent="0.15">
      <c r="A30" s="70"/>
      <c r="B30" s="7" t="s">
        <v>47</v>
      </c>
      <c r="C30" s="17">
        <f t="shared" si="0"/>
        <v>20218</v>
      </c>
      <c r="D30" s="18">
        <v>8504</v>
      </c>
      <c r="E30" s="19">
        <v>7802</v>
      </c>
      <c r="F30" s="19">
        <v>3912</v>
      </c>
      <c r="G30" s="21">
        <f>C30/244</f>
        <v>82.860655737704917</v>
      </c>
    </row>
    <row r="31" spans="1:7" ht="20.25" customHeight="1" x14ac:dyDescent="0.15">
      <c r="A31" s="70"/>
      <c r="B31" s="7" t="s">
        <v>48</v>
      </c>
      <c r="C31" s="17">
        <f t="shared" si="0"/>
        <v>21276</v>
      </c>
      <c r="D31" s="18">
        <v>8631</v>
      </c>
      <c r="E31" s="19">
        <v>8032</v>
      </c>
      <c r="F31" s="20">
        <v>4613</v>
      </c>
      <c r="G31" s="21">
        <f>C31/244</f>
        <v>87.196721311475414</v>
      </c>
    </row>
    <row r="32" spans="1:7" ht="20.25" customHeight="1" x14ac:dyDescent="0.15">
      <c r="A32" s="70"/>
      <c r="B32" s="7" t="s">
        <v>49</v>
      </c>
      <c r="C32" s="17">
        <f t="shared" si="0"/>
        <v>20454</v>
      </c>
      <c r="D32" s="18">
        <v>8430</v>
      </c>
      <c r="E32" s="19">
        <v>7482</v>
      </c>
      <c r="F32" s="20">
        <v>4542</v>
      </c>
      <c r="G32" s="21">
        <f>C32/243</f>
        <v>84.172839506172835</v>
      </c>
    </row>
    <row r="33" spans="1:7" ht="20.25" customHeight="1" x14ac:dyDescent="0.15">
      <c r="A33" s="70"/>
      <c r="B33" s="7" t="s">
        <v>35</v>
      </c>
      <c r="C33" s="17">
        <f t="shared" si="0"/>
        <v>18511</v>
      </c>
      <c r="D33" s="18">
        <v>7551</v>
      </c>
      <c r="E33" s="19">
        <v>7044</v>
      </c>
      <c r="F33" s="20">
        <v>3916</v>
      </c>
      <c r="G33" s="21">
        <f>C33/243</f>
        <v>76.176954732510282</v>
      </c>
    </row>
    <row r="34" spans="1:7" ht="20.25" customHeight="1" x14ac:dyDescent="0.15">
      <c r="A34" s="70"/>
      <c r="B34" s="7" t="s">
        <v>36</v>
      </c>
      <c r="C34" s="17">
        <f t="shared" si="0"/>
        <v>16474</v>
      </c>
      <c r="D34" s="18">
        <v>6867</v>
      </c>
      <c r="E34" s="19">
        <v>6092</v>
      </c>
      <c r="F34" s="20">
        <v>3515</v>
      </c>
      <c r="G34" s="21">
        <f>C34/244</f>
        <v>67.516393442622956</v>
      </c>
    </row>
    <row r="35" spans="1:7" ht="20.25" customHeight="1" x14ac:dyDescent="0.15">
      <c r="A35" s="70"/>
      <c r="B35" s="7" t="s">
        <v>37</v>
      </c>
      <c r="C35" s="8">
        <f t="shared" ref="C35" si="3">SUM(D35:F35)</f>
        <v>13566</v>
      </c>
      <c r="D35" s="13">
        <v>7257</v>
      </c>
      <c r="E35" s="14">
        <v>3129</v>
      </c>
      <c r="F35" s="15">
        <v>3180</v>
      </c>
      <c r="G35" s="9">
        <f>C35/244</f>
        <v>55.598360655737707</v>
      </c>
    </row>
    <row r="36" spans="1:7" ht="20.25" customHeight="1" x14ac:dyDescent="0.15">
      <c r="A36" s="70"/>
      <c r="B36" s="16" t="s">
        <v>38</v>
      </c>
      <c r="C36" s="24">
        <f t="shared" si="0"/>
        <v>12703</v>
      </c>
      <c r="D36" s="25">
        <v>6998</v>
      </c>
      <c r="E36" s="26">
        <v>2708</v>
      </c>
      <c r="F36" s="55">
        <v>2997</v>
      </c>
      <c r="G36" s="27">
        <f>C36/240</f>
        <v>52.929166666666667</v>
      </c>
    </row>
    <row r="37" spans="1:7" ht="20.25" customHeight="1" x14ac:dyDescent="0.15">
      <c r="A37" s="70"/>
      <c r="B37" s="16" t="s">
        <v>51</v>
      </c>
      <c r="C37" s="65">
        <f t="shared" si="0"/>
        <v>12810</v>
      </c>
      <c r="D37" s="18">
        <v>7350</v>
      </c>
      <c r="E37" s="19">
        <v>2782</v>
      </c>
      <c r="F37" s="20">
        <v>2678</v>
      </c>
      <c r="G37" s="9">
        <f>C37/243</f>
        <v>52.716049382716051</v>
      </c>
    </row>
    <row r="38" spans="1:7" ht="20.25" customHeight="1" x14ac:dyDescent="0.15">
      <c r="A38" s="70"/>
      <c r="B38" s="16" t="s">
        <v>55</v>
      </c>
      <c r="C38" s="17">
        <f t="shared" si="0"/>
        <v>12783</v>
      </c>
      <c r="D38" s="62">
        <v>7416</v>
      </c>
      <c r="E38" s="14">
        <v>2663</v>
      </c>
      <c r="F38" s="63">
        <v>2704</v>
      </c>
      <c r="G38" s="9">
        <f>C38/242</f>
        <v>52.82231404958678</v>
      </c>
    </row>
    <row r="39" spans="1:7" ht="20.25" customHeight="1" x14ac:dyDescent="0.15">
      <c r="A39" s="70"/>
      <c r="B39" s="16" t="s">
        <v>56</v>
      </c>
      <c r="C39" s="17">
        <f t="shared" ref="C39" si="4">SUM(D39:F39)</f>
        <v>12456</v>
      </c>
      <c r="D39" s="62">
        <v>7493</v>
      </c>
      <c r="E39" s="14">
        <v>2520</v>
      </c>
      <c r="F39" s="63">
        <v>2443</v>
      </c>
      <c r="G39" s="9">
        <f>C39/243</f>
        <v>51.25925925925926</v>
      </c>
    </row>
    <row r="40" spans="1:7" ht="20.25" customHeight="1" x14ac:dyDescent="0.15">
      <c r="A40" s="71"/>
      <c r="B40" s="28" t="s">
        <v>57</v>
      </c>
      <c r="C40" s="29">
        <f t="shared" si="0"/>
        <v>11602</v>
      </c>
      <c r="D40" s="58">
        <v>7161</v>
      </c>
      <c r="E40" s="31">
        <v>2349</v>
      </c>
      <c r="F40" s="64">
        <v>2092</v>
      </c>
      <c r="G40" s="32">
        <f>C40/243</f>
        <v>47.744855967078188</v>
      </c>
    </row>
    <row r="41" spans="1:7" ht="20.25" customHeight="1" x14ac:dyDescent="0.15">
      <c r="A41" s="33"/>
      <c r="B41" s="33"/>
      <c r="C41" s="59"/>
      <c r="D41" s="59"/>
      <c r="E41" s="59"/>
      <c r="F41" s="59"/>
      <c r="G41" s="60"/>
    </row>
    <row r="42" spans="1:7" ht="20.25" customHeight="1" x14ac:dyDescent="0.15">
      <c r="A42" t="s">
        <v>34</v>
      </c>
      <c r="G42" s="5"/>
    </row>
  </sheetData>
  <mergeCells count="2">
    <mergeCell ref="A3:A21"/>
    <mergeCell ref="A22:A40"/>
  </mergeCells>
  <phoneticPr fontId="1"/>
  <pageMargins left="0.78740157480314965" right="0.74803149606299213" top="0.98425196850393704" bottom="0.98425196850393704" header="0.70866141732283472" footer="0.51181102362204722"/>
  <pageSetup paperSize="9" scale="85" orientation="portrait" r:id="rId1"/>
  <headerFooter>
    <oddHeader>&amp;L第１６章　保健・衛生・公害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石巻市立病院 (新)</vt:lpstr>
      <vt:lpstr>石巻市立病院（旧）</vt:lpstr>
      <vt:lpstr>牡鹿病院</vt:lpstr>
      <vt:lpstr>'石巻市立病院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2025-05-21T03:58:29Z</cp:lastPrinted>
  <dcterms:created xsi:type="dcterms:W3CDTF">2009-01-26T06:57:42Z</dcterms:created>
  <dcterms:modified xsi:type="dcterms:W3CDTF">2025-05-26T04:50:56Z</dcterms:modified>
</cp:coreProperties>
</file>